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bra\Dropbox\2019_20 Documentos Verificación_Modificación\"/>
    </mc:Choice>
  </mc:AlternateContent>
  <bookViews>
    <workbookView xWindow="0" yWindow="0" windowWidth="28800" windowHeight="12330"/>
    <workbookView xWindow="0" yWindow="0" windowWidth="28800" windowHeight="12330" activeTab="1"/>
  </bookViews>
  <sheets>
    <sheet name="Instrucciones de uso" sheetId="7" r:id="rId1"/>
    <sheet name="Listado PROFESORES" sheetId="1" r:id="rId2"/>
    <sheet name="TABLA 6.1" sheetId="3" r:id="rId3"/>
    <sheet name="TABLA 6.2" sheetId="8" r:id="rId4"/>
    <sheet name="CATEGORIAS" sheetId="9"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 l="1"/>
  <c r="D8" i="3" s="1"/>
  <c r="E8" i="3"/>
  <c r="F8" i="3" s="1"/>
  <c r="I7" i="1"/>
  <c r="J7" i="1" s="1"/>
  <c r="C5" i="3"/>
  <c r="D5" i="3" s="1"/>
  <c r="E5" i="3"/>
  <c r="F5" i="3" s="1"/>
  <c r="C11" i="8"/>
  <c r="D11" i="8"/>
  <c r="G11" i="8"/>
  <c r="H11" i="8"/>
  <c r="I11" i="8"/>
  <c r="C7" i="8"/>
  <c r="D7" i="8"/>
  <c r="G7" i="8"/>
  <c r="H7" i="8"/>
  <c r="I7" i="8"/>
  <c r="I14" i="1"/>
  <c r="J14" i="1" s="1"/>
  <c r="D4" i="8"/>
  <c r="D5" i="8"/>
  <c r="D6" i="8"/>
  <c r="D8" i="8"/>
  <c r="D9" i="8"/>
  <c r="D10" i="8"/>
  <c r="D12" i="8"/>
  <c r="D13" i="8"/>
  <c r="D14" i="8"/>
  <c r="D15" i="8"/>
  <c r="G8" i="3" l="1"/>
  <c r="G5" i="3"/>
  <c r="I4" i="8"/>
  <c r="I5" i="8"/>
  <c r="I6" i="8"/>
  <c r="I8" i="8"/>
  <c r="I9" i="8"/>
  <c r="I10" i="8"/>
  <c r="I12" i="8"/>
  <c r="I13" i="8"/>
  <c r="I14" i="8"/>
  <c r="I15" i="8"/>
  <c r="H4" i="8"/>
  <c r="H5" i="8"/>
  <c r="H6" i="8"/>
  <c r="H8" i="8"/>
  <c r="H9" i="8"/>
  <c r="H10" i="8"/>
  <c r="H12" i="8"/>
  <c r="H13" i="8"/>
  <c r="H14" i="8"/>
  <c r="H15" i="8"/>
  <c r="G4" i="8"/>
  <c r="G5" i="8"/>
  <c r="G6" i="8"/>
  <c r="G8" i="8"/>
  <c r="G9" i="8"/>
  <c r="G10" i="8"/>
  <c r="G12" i="8"/>
  <c r="G13" i="8"/>
  <c r="G14" i="8"/>
  <c r="G15" i="8"/>
  <c r="C4" i="8"/>
  <c r="C5" i="8"/>
  <c r="C6" i="8"/>
  <c r="C8" i="8"/>
  <c r="C9" i="8"/>
  <c r="C10" i="8"/>
  <c r="C12" i="8"/>
  <c r="C13" i="8"/>
  <c r="C14" i="8"/>
  <c r="C15" i="8"/>
  <c r="E2" i="3"/>
  <c r="E3" i="3"/>
  <c r="E4" i="3"/>
  <c r="E6" i="3"/>
  <c r="E7" i="3"/>
  <c r="E9" i="3"/>
  <c r="E10" i="3"/>
  <c r="E11" i="3"/>
  <c r="E12" i="3"/>
  <c r="C2" i="3"/>
  <c r="C3" i="3"/>
  <c r="C4" i="3"/>
  <c r="C6" i="3"/>
  <c r="G6" i="3" s="1"/>
  <c r="C7" i="3"/>
  <c r="C9" i="3"/>
  <c r="C10" i="3"/>
  <c r="C11" i="3"/>
  <c r="C12" i="3"/>
  <c r="G12" i="3" s="1"/>
  <c r="I2" i="1"/>
  <c r="J2" i="1" s="1"/>
  <c r="I3" i="1"/>
  <c r="J3" i="1" s="1"/>
  <c r="I4" i="1"/>
  <c r="J4" i="1" s="1"/>
  <c r="I6" i="1"/>
  <c r="J6" i="1" s="1"/>
  <c r="I5" i="1"/>
  <c r="J5" i="1" s="1"/>
  <c r="I9" i="1"/>
  <c r="J9" i="1" s="1"/>
  <c r="I11" i="1"/>
  <c r="J11" i="1" s="1"/>
  <c r="I10" i="1"/>
  <c r="J10" i="1" s="1"/>
  <c r="I12" i="1"/>
  <c r="J12" i="1" s="1"/>
  <c r="I13" i="1"/>
  <c r="J13" i="1" s="1"/>
  <c r="I8" i="1"/>
  <c r="J8" i="1" s="1"/>
  <c r="E7" i="8" l="1"/>
  <c r="F7" i="8"/>
  <c r="E11" i="8"/>
  <c r="F11" i="8"/>
  <c r="F6" i="8"/>
  <c r="G11" i="3"/>
  <c r="G10" i="3"/>
  <c r="G9" i="3"/>
  <c r="G7" i="3"/>
  <c r="G4" i="3"/>
  <c r="G3" i="3"/>
  <c r="G2" i="3"/>
  <c r="D9" i="3"/>
  <c r="D7" i="3"/>
  <c r="D6" i="3"/>
  <c r="E13" i="8"/>
  <c r="F15" i="8"/>
  <c r="F5" i="8"/>
  <c r="D12" i="3"/>
  <c r="D4" i="3"/>
  <c r="E12" i="8"/>
  <c r="F14" i="8"/>
  <c r="F4" i="8"/>
  <c r="D11" i="3"/>
  <c r="D3" i="3"/>
  <c r="E10" i="8"/>
  <c r="F13" i="8"/>
  <c r="D10" i="3"/>
  <c r="D2" i="3"/>
  <c r="E9" i="8"/>
  <c r="F12" i="8"/>
  <c r="E8" i="8"/>
  <c r="F10" i="8"/>
  <c r="E6" i="8"/>
  <c r="F9" i="8"/>
  <c r="E15" i="8"/>
  <c r="E5" i="8"/>
  <c r="F8" i="8"/>
  <c r="E14" i="8"/>
  <c r="E4" i="8"/>
  <c r="F12" i="3"/>
  <c r="F6" i="3"/>
  <c r="F10" i="3" l="1"/>
  <c r="F9" i="3"/>
  <c r="F11" i="3"/>
  <c r="F7" i="3"/>
  <c r="F3" i="3"/>
  <c r="F2" i="3"/>
  <c r="F4" i="3" l="1"/>
</calcChain>
</file>

<file path=xl/sharedStrings.xml><?xml version="1.0" encoding="utf-8"?>
<sst xmlns="http://schemas.openxmlformats.org/spreadsheetml/2006/main" count="160" uniqueCount="70">
  <si>
    <t>ID PROFESOR</t>
  </si>
  <si>
    <t>CATEGORIA</t>
  </si>
  <si>
    <t>P1</t>
  </si>
  <si>
    <t>P2</t>
  </si>
  <si>
    <t>P3</t>
  </si>
  <si>
    <t>P4</t>
  </si>
  <si>
    <t>P5</t>
  </si>
  <si>
    <t>P6</t>
  </si>
  <si>
    <t>P7</t>
  </si>
  <si>
    <t>P8</t>
  </si>
  <si>
    <t>P9</t>
  </si>
  <si>
    <t>P10</t>
  </si>
  <si>
    <t>CU</t>
  </si>
  <si>
    <t>TU</t>
  </si>
  <si>
    <t>Externo</t>
  </si>
  <si>
    <t>UNIVERSIDAD</t>
  </si>
  <si>
    <t>UVIGO</t>
  </si>
  <si>
    <t>UDC</t>
  </si>
  <si>
    <t>USC</t>
  </si>
  <si>
    <t>DOCTOR</t>
  </si>
  <si>
    <t>SI</t>
  </si>
  <si>
    <t>NO</t>
  </si>
  <si>
    <t>Universidad</t>
  </si>
  <si>
    <t>Categoria</t>
  </si>
  <si>
    <t>% HORAS</t>
  </si>
  <si>
    <t>QUINQUENIOS</t>
  </si>
  <si>
    <t>SEXENIOS</t>
  </si>
  <si>
    <t>Total (%)</t>
  </si>
  <si>
    <t>Total (valor)</t>
  </si>
  <si>
    <t>Nº de doctores</t>
  </si>
  <si>
    <t>Doctores (%)</t>
  </si>
  <si>
    <t>HORAS (%)</t>
  </si>
  <si>
    <t>P11</t>
  </si>
  <si>
    <t>Plantilla de profesorado disponible</t>
  </si>
  <si>
    <t>Nº</t>
  </si>
  <si>
    <t>Dedicación al título</t>
  </si>
  <si>
    <t>Nº de Quinquenios</t>
  </si>
  <si>
    <t>Nº de Sexenios</t>
  </si>
  <si>
    <t>Nº Dedicación Total</t>
  </si>
  <si>
    <t>Nº Dedicación Parcial</t>
  </si>
  <si>
    <t>DEDICACIÓN</t>
  </si>
  <si>
    <t>(*) Puede ser:</t>
  </si>
  <si>
    <t>- Permanente</t>
  </si>
  <si>
    <t>- Temporal</t>
  </si>
  <si>
    <t>- Permanente de centro adscrito</t>
  </si>
  <si>
    <t>- Temporal de centro adscrito</t>
  </si>
  <si>
    <r>
      <t xml:space="preserve">- </t>
    </r>
    <r>
      <rPr>
        <sz val="8"/>
        <color theme="1"/>
        <rFont val="Arial"/>
        <family val="2"/>
      </rPr>
      <t>No vinculado</t>
    </r>
  </si>
  <si>
    <t>Vinculación con la Universidad *</t>
  </si>
  <si>
    <t>* No incluir a profesores externos</t>
  </si>
  <si>
    <t>CAPACIDAD-UVIGO</t>
  </si>
  <si>
    <t>PROFESORADO</t>
  </si>
  <si>
    <t>CATEGORÍA</t>
  </si>
  <si>
    <t>Catedrático de Universidad</t>
  </si>
  <si>
    <t>TC</t>
  </si>
  <si>
    <t>Titular de Universidad</t>
  </si>
  <si>
    <t>Catedrático de Escuela Universitaria</t>
  </si>
  <si>
    <t>CE</t>
  </si>
  <si>
    <t>Profesor Contratado Doctor</t>
  </si>
  <si>
    <t>DO</t>
  </si>
  <si>
    <t>Profesor Ayudante Doctor</t>
  </si>
  <si>
    <t>AX2</t>
  </si>
  <si>
    <t>Ayudante</t>
  </si>
  <si>
    <t>AX1</t>
  </si>
  <si>
    <t>Profesor Asociado</t>
  </si>
  <si>
    <t>TP</t>
  </si>
  <si>
    <t>A3</t>
  </si>
  <si>
    <t>EX</t>
  </si>
  <si>
    <t>P12</t>
  </si>
  <si>
    <t>P13</t>
  </si>
  <si>
    <t>HORAS IMPARTIDAS EN EL MASTER (a introducir por la comisión redactora)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</si>
</sst>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1"/>
      <color theme="0"/>
      <name val="Calibri"/>
      <family val="2"/>
      <scheme val="minor"/>
    </font>
    <font>
      <sz val="11"/>
      <name val="Calibri"/>
      <family val="2"/>
      <scheme val="minor"/>
    </font>
    <font>
      <sz val="10"/>
      <color theme="1"/>
      <name val="Arial"/>
      <family val="2"/>
    </font>
    <font>
      <sz val="8"/>
      <color theme="1"/>
      <name val="Arial"/>
      <family val="2"/>
    </font>
    <font>
      <b/>
      <sz val="1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bgColor theme="4"/>
      </patternFill>
    </fill>
    <fill>
      <patternFill patternType="solid">
        <fgColor rgb="FF92D050"/>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NumberFormat="1"/>
    <xf numFmtId="0" fontId="0" fillId="2" borderId="0" xfId="0" applyFill="1"/>
    <xf numFmtId="164" fontId="0" fillId="0" borderId="0" xfId="0" applyNumberFormat="1"/>
    <xf numFmtId="0" fontId="1" fillId="3" borderId="1" xfId="0" applyFont="1" applyFill="1" applyBorder="1"/>
    <xf numFmtId="0" fontId="4" fillId="0" borderId="0" xfId="0" applyFont="1" applyAlignment="1">
      <alignment horizontal="left" vertical="center"/>
    </xf>
    <xf numFmtId="0" fontId="3" fillId="0" borderId="0" xfId="0" applyFont="1" applyAlignment="1">
      <alignment horizontal="left" vertical="center"/>
    </xf>
    <xf numFmtId="0" fontId="0" fillId="4" borderId="0" xfId="0" applyFill="1"/>
    <xf numFmtId="0" fontId="0" fillId="4" borderId="0" xfId="0" applyFill="1" applyAlignment="1">
      <alignment wrapText="1"/>
    </xf>
    <xf numFmtId="0" fontId="0" fillId="5" borderId="0" xfId="0" applyFill="1"/>
    <xf numFmtId="0" fontId="2" fillId="5" borderId="0" xfId="0" applyFont="1" applyFill="1"/>
    <xf numFmtId="0" fontId="2" fillId="4" borderId="0" xfId="0" applyFont="1" applyFill="1"/>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5" fillId="5" borderId="0" xfId="0" applyFont="1" applyFill="1"/>
    <xf numFmtId="0" fontId="5" fillId="4" borderId="0" xfId="0" applyFont="1" applyFill="1"/>
    <xf numFmtId="0" fontId="0" fillId="5" borderId="0" xfId="0" applyFill="1" applyAlignment="1">
      <alignment wrapText="1"/>
    </xf>
  </cellXfs>
  <cellStyles count="1">
    <cellStyle name="Normal" xfId="0" builtinId="0"/>
  </cellStyles>
  <dxfs count="19">
    <dxf>
      <font>
        <b/>
        <strike val="0"/>
        <outline val="0"/>
        <shadow val="0"/>
        <u val="none"/>
        <vertAlign val="baseline"/>
        <sz val="11"/>
        <color auto="1"/>
        <name val="Calibri"/>
        <scheme val="minor"/>
      </font>
    </dxf>
    <dxf>
      <fill>
        <patternFill patternType="solid">
          <fgColor indexed="64"/>
          <bgColor theme="4" tint="0.39997558519241921"/>
        </patternFill>
      </fill>
    </dxf>
    <dxf>
      <fill>
        <patternFill patternType="solid">
          <fgColor indexed="64"/>
          <bgColor theme="4" tint="0.39997558519241921"/>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4" tint="0.39997558519241921"/>
        </patternFill>
      </fill>
    </dxf>
    <dxf>
      <fill>
        <patternFill patternType="solid">
          <fgColor indexed="64"/>
          <bgColor theme="4" tint="0.39997558519241921"/>
        </patternFill>
      </fill>
    </dxf>
    <dxf>
      <numFmt numFmtId="164" formatCode="0.0"/>
    </dxf>
    <dxf>
      <numFmt numFmtId="0" formatCode="General"/>
    </dxf>
    <dxf>
      <numFmt numFmtId="0" formatCode="General"/>
    </dxf>
    <dxf>
      <numFmt numFmtId="164" formatCode="0.0"/>
    </dxf>
    <dxf>
      <numFmt numFmtId="0" formatCode="General"/>
    </dxf>
    <dxf>
      <numFmt numFmtId="0" formatCode="General"/>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47625</xdr:rowOff>
    </xdr:from>
    <xdr:to>
      <xdr:col>11</xdr:col>
      <xdr:colOff>419100</xdr:colOff>
      <xdr:row>29</xdr:row>
      <xdr:rowOff>66675</xdr:rowOff>
    </xdr:to>
    <xdr:sp macro="" textlink="">
      <xdr:nvSpPr>
        <xdr:cNvPr id="2" name="Rectángulo redondeado 1"/>
        <xdr:cNvSpPr/>
      </xdr:nvSpPr>
      <xdr:spPr>
        <a:xfrm>
          <a:off x="400050" y="47625"/>
          <a:ext cx="8401050" cy="5543550"/>
        </a:xfrm>
        <a:prstGeom prst="roundRect">
          <a:avLst/>
        </a:prstGeom>
        <a:solidFill>
          <a:schemeClr val="bg1">
            <a:lumMod val="85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s-ES" sz="1600" b="1">
              <a:latin typeface="New Baskerville" panose="02020602060200020203" pitchFamily="18" charset="0"/>
            </a:rPr>
            <a:t>INFORMACIÓN SOBRE LAS DISTINTAS HOJAS</a:t>
          </a:r>
        </a:p>
        <a:p>
          <a:pPr algn="l"/>
          <a:endParaRPr lang="es-ES" sz="1100"/>
        </a:p>
        <a:p>
          <a:endParaRPr lang="es-ES" sz="1200">
            <a:effectLst/>
          </a:endParaRPr>
        </a:p>
        <a:p>
          <a:pPr marL="0" indent="0" algn="l"/>
          <a:r>
            <a:rPr lang="es-ES" sz="1200" baseline="0">
              <a:solidFill>
                <a:schemeClr val="dk1"/>
              </a:solidFill>
              <a:latin typeface="New Baskerville" panose="02020602060200020203" pitchFamily="18" charset="0"/>
              <a:ea typeface="+mn-ea"/>
              <a:cs typeface="+mn-cs"/>
            </a:rPr>
            <a:t>Listado Profesores == &gt; En esta hoja se debe cubrir una tabla en la que se indique la categoría, quinquenios, sexenios de cada profesor que imparta docencia en el máster, así como una indicación de si es o no doctor, su capacidad docente UVIGO (dedicación I/IM/R/DM/D) y el número de horas que de forma estimada dedicará al master. Los primeros datos podrán obtnerse a partir de una consulta en Xescampus*, el último debe cubrirlo la comisión redactora de la propuesta. </a:t>
          </a:r>
        </a:p>
        <a:p>
          <a:pPr marL="0" indent="0" algn="l"/>
          <a:endParaRPr lang="es-ES" sz="1200" baseline="0">
            <a:solidFill>
              <a:schemeClr val="dk1"/>
            </a:solidFill>
            <a:latin typeface="New Baskerville" panose="02020602060200020203" pitchFamily="18" charset="0"/>
            <a:ea typeface="+mn-ea"/>
            <a:cs typeface="+mn-cs"/>
          </a:endParaRPr>
        </a:p>
        <a:p>
          <a:pPr marL="0" indent="0" algn="l"/>
          <a:endParaRPr lang="es-ES" sz="1200" baseline="0">
            <a:solidFill>
              <a:schemeClr val="dk1"/>
            </a:solidFill>
            <a:latin typeface="New Baskerville" panose="02020602060200020203" pitchFamily="18" charset="0"/>
            <a:ea typeface="+mn-ea"/>
            <a:cs typeface="+mn-cs"/>
          </a:endParaRPr>
        </a:p>
        <a:p>
          <a:pPr marL="0" indent="0" algn="l"/>
          <a:r>
            <a:rPr lang="es-ES" sz="1200" baseline="0">
              <a:solidFill>
                <a:schemeClr val="dk1"/>
              </a:solidFill>
              <a:latin typeface="New Baskerville" panose="02020602060200020203" pitchFamily="18" charset="0"/>
              <a:ea typeface="+mn-ea"/>
              <a:cs typeface="+mn-cs"/>
            </a:rPr>
            <a:t>Tabla 6.1 ==&gt; Una vez cubiertos los datos en la hoja anterior, en esta hoja se calculan los datos que irán en la primera tabla del apartado 6 (Tabla 6.1). Si es necesario, añadir filas con más universidades y/o categorías. El listado de categorías posibles se encuentra en la hoja "CATEGORIAS".</a:t>
          </a:r>
        </a:p>
        <a:p>
          <a:pPr marL="0" indent="0" algn="l"/>
          <a:endParaRPr lang="es-ES" sz="1200" baseline="0">
            <a:solidFill>
              <a:schemeClr val="dk1"/>
            </a:solidFill>
            <a:latin typeface="New Baskerville" panose="02020602060200020203" pitchFamily="18" charset="0"/>
            <a:ea typeface="+mn-ea"/>
            <a:cs typeface="+mn-cs"/>
          </a:endParaRPr>
        </a:p>
        <a:p>
          <a:pPr marL="171450" indent="-171450" algn="l">
            <a:buFont typeface="Arial" panose="020B0604020202020204" pitchFamily="34" charset="0"/>
            <a:buChar char="•"/>
          </a:pPr>
          <a:r>
            <a:rPr lang="es-ES" sz="1200" baseline="0">
              <a:solidFill>
                <a:schemeClr val="dk1"/>
              </a:solidFill>
              <a:latin typeface="New Baskerville" panose="02020602060200020203" pitchFamily="18" charset="0"/>
              <a:ea typeface="+mn-ea"/>
              <a:cs typeface="+mn-cs"/>
            </a:rPr>
            <a:t>Total %  -- Indica el % total de profesorado de una categoría dada en el máster, con respecto al total de profesores</a:t>
          </a:r>
        </a:p>
        <a:p>
          <a:pPr marL="171450" indent="-171450" algn="l">
            <a:buFont typeface="Arial" panose="020B0604020202020204" pitchFamily="34" charset="0"/>
            <a:buChar char="•"/>
          </a:pPr>
          <a:r>
            <a:rPr lang="es-ES" sz="1200" baseline="0">
              <a:solidFill>
                <a:schemeClr val="dk1"/>
              </a:solidFill>
              <a:latin typeface="New Baskerville" panose="02020602060200020203" pitchFamily="18" charset="0"/>
              <a:ea typeface="+mn-ea"/>
              <a:cs typeface="+mn-cs"/>
            </a:rPr>
            <a:t>Doctores % -- Indica que % de profesorado de una categoria dada en el máster, con respecto al total de profesores de esa categoría</a:t>
          </a:r>
        </a:p>
        <a:p>
          <a:pPr marL="171450" indent="-171450" algn="l">
            <a:buFont typeface="Arial" panose="020B0604020202020204" pitchFamily="34" charset="0"/>
            <a:buChar char="•"/>
          </a:pPr>
          <a:r>
            <a:rPr lang="es-ES" sz="1200" baseline="0">
              <a:solidFill>
                <a:schemeClr val="dk1"/>
              </a:solidFill>
              <a:latin typeface="New Baskerville" panose="02020602060200020203" pitchFamily="18" charset="0"/>
              <a:ea typeface="+mn-ea"/>
              <a:cs typeface="+mn-cs"/>
            </a:rPr>
            <a:t>Horas % -- Indica la estimación del % de horas que esa categoria en su conjunto destinará al título en media</a:t>
          </a:r>
        </a:p>
        <a:p>
          <a:pPr marL="0" indent="0" algn="l"/>
          <a:endParaRPr lang="es-ES" sz="1200" baseline="0">
            <a:solidFill>
              <a:schemeClr val="dk1"/>
            </a:solidFill>
            <a:latin typeface="New Baskerville" panose="02020602060200020203" pitchFamily="18" charset="0"/>
            <a:ea typeface="+mn-ea"/>
            <a:cs typeface="+mn-cs"/>
          </a:endParaRPr>
        </a:p>
        <a:p>
          <a:pPr marL="0" indent="0" algn="l"/>
          <a:r>
            <a:rPr lang="es-ES" sz="1200" baseline="0">
              <a:solidFill>
                <a:schemeClr val="dk1"/>
              </a:solidFill>
              <a:latin typeface="New Baskerville" panose="02020602060200020203" pitchFamily="18" charset="0"/>
              <a:ea typeface="+mn-ea"/>
              <a:cs typeface="+mn-cs"/>
            </a:rPr>
            <a:t>Tabla 6.2 ==&gt; En esta hoja se calculan los datos que irán en la segunda  tabla del apartado 6 (Tabla 6.2) . Si es necesario, añadir filas con más universidades y/o categorías. </a:t>
          </a:r>
        </a:p>
        <a:p>
          <a:pPr marL="0" indent="0" algn="l"/>
          <a:endParaRPr lang="es-ES" sz="1200" baseline="0">
            <a:solidFill>
              <a:schemeClr val="dk1"/>
            </a:solidFill>
            <a:latin typeface="New Baskerville" panose="02020602060200020203" pitchFamily="18" charset="0"/>
            <a:ea typeface="+mn-ea"/>
            <a:cs typeface="+mn-cs"/>
          </a:endParaRPr>
        </a:p>
        <a:p>
          <a:pPr marL="0" indent="0" algn="l"/>
          <a:r>
            <a:rPr lang="es-ES" sz="1200" baseline="0">
              <a:solidFill>
                <a:schemeClr val="dk1"/>
              </a:solidFill>
              <a:latin typeface="New Baskerville" panose="02020602060200020203" pitchFamily="18" charset="0"/>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lang="es-ES" sz="1200" b="1" baseline="0">
              <a:solidFill>
                <a:schemeClr val="accent5">
                  <a:lumMod val="75000"/>
                </a:schemeClr>
              </a:solidFill>
              <a:latin typeface="New Baskerville" panose="02020602060200020203" pitchFamily="18" charset="0"/>
              <a:ea typeface="+mn-ea"/>
              <a:cs typeface="+mn-cs"/>
            </a:rPr>
            <a:t>En todas las hojas, las columnas de color naranja hay que cubrirlas. Las  columnas de color verde se calculan de forma automática.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Pendiente</a:t>
          </a:r>
          <a:r>
            <a:rPr lang="es-ES" sz="1100" baseline="0">
              <a:solidFill>
                <a:schemeClr val="dk1"/>
              </a:solidFill>
              <a:effectLst/>
              <a:latin typeface="+mn-lt"/>
              <a:ea typeface="+mn-ea"/>
              <a:cs typeface="+mn-cs"/>
            </a:rPr>
            <a:t> de implementar</a:t>
          </a:r>
          <a:endParaRPr lang="es-ES" sz="1100">
            <a:solidFill>
              <a:schemeClr val="dk1"/>
            </a:solidFill>
            <a:effectLst/>
            <a:latin typeface="+mn-lt"/>
            <a:ea typeface="+mn-ea"/>
            <a:cs typeface="+mn-cs"/>
          </a:endParaRPr>
        </a:p>
        <a:p>
          <a:pPr algn="l"/>
          <a:endParaRPr lang="es-ES" sz="1100"/>
        </a:p>
        <a:p>
          <a:pPr algn="l"/>
          <a:endParaRPr lang="es-ES" sz="1100"/>
        </a:p>
        <a:p>
          <a:pPr algn="l"/>
          <a:endParaRPr lang="es-ES" sz="1100"/>
        </a:p>
      </xdr:txBody>
    </xdr:sp>
    <xdr:clientData/>
  </xdr:twoCellAnchor>
</xdr:wsDr>
</file>

<file path=xl/tables/table1.xml><?xml version="1.0" encoding="utf-8"?>
<table xmlns="http://schemas.openxmlformats.org/spreadsheetml/2006/main" id="1" name="Profesorado" displayName="Profesorado" ref="A1:J14" totalsRowShown="0">
  <autoFilter ref="A1:J14"/>
  <sortState ref="A2:J12">
    <sortCondition ref="B1:B12"/>
  </sortState>
  <tableColumns count="10">
    <tableColumn id="1" name="ID PROFESOR"/>
    <tableColumn id="12" name="UNIVERSIDAD"/>
    <tableColumn id="2" name="CATEGORIA"/>
    <tableColumn id="4" name="DOCTOR"/>
    <tableColumn id="8" name="QUINQUENIOS"/>
    <tableColumn id="9" name="SEXENIOS"/>
    <tableColumn id="10" name="CAPACIDAD-UVIGO"/>
    <tableColumn id="5" name="HORAS IMPARTIDAS EN EL MASTER (a introducir por la comisión redactora)"/>
    <tableColumn id="7" name="% HORAS" dataDxfId="18">
      <calculatedColumnFormula>IFERROR(100*Profesorado[[#This Row],[HORAS IMPARTIDAS EN EL MASTER (a introducir por la comisión redactora)]]/Profesorado[[#This Row],[CAPACIDAD-UVIGO]],0)</calculatedColumnFormula>
    </tableColumn>
    <tableColumn id="11" name="DEDICACIÓN" dataDxfId="17">
      <calculatedColumnFormula>IF(Profesorado[[#This Row],[% HORAS]]=100,"T","P")</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2" name="Tabla_AP_6" displayName="Tabla_AP_6" ref="A1:G12" totalsRowShown="0">
  <autoFilter ref="A1:G12"/>
  <tableColumns count="7">
    <tableColumn id="1" name="Universidad" dataDxfId="2"/>
    <tableColumn id="2" name="Categoria" dataDxfId="1"/>
    <tableColumn id="3" name="Total (valor)" dataDxfId="16">
      <calculatedColumnFormula>COUNTIFS(Profesorado[CATEGORIA],B2,Profesorado[UNIVERSIDAD],A2)</calculatedColumnFormula>
    </tableColumn>
    <tableColumn id="4" name="Total (%)" dataDxfId="15">
      <calculatedColumnFormula>100*(C2/COUNTIF(Profesorado[UNIVERSIDAD],A2))</calculatedColumnFormula>
    </tableColumn>
    <tableColumn id="5" name="Nº de doctores" dataDxfId="14">
      <calculatedColumnFormula>COUNTIFS(Profesorado[DOCTOR],"SI",Profesorado[UNIVERSIDAD],A2,Profesorado[CATEGORIA],B2)</calculatedColumnFormula>
    </tableColumn>
    <tableColumn id="6" name="Doctores (%)" dataDxfId="13">
      <calculatedColumnFormula>IF(Tabla_AP_6[[#This Row],[Nº de doctores]]&lt;&gt;0,100*(E2/C2),0)</calculatedColumnFormula>
    </tableColumn>
    <tableColumn id="7" name="HORAS (%)" dataDxfId="12">
      <calculatedColumnFormula>IF(Tabla_AP_6[[#This Row],[Total (valor)]]&lt;&gt;0,(SUMIFS(Profesorado[% HORAS],Profesorado[UNIVERSIDAD],A2,Profesorado[CATEGORIA],B2)/COUNTIFS(Profesorado[UNIVERSIDAD],A2,Profesorado[CATEGORIA],B2)),0)</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3" name="Tabla_AP_64" displayName="Tabla_AP_64" ref="A3:I15" totalsRowShown="0" headerRowDxfId="0">
  <autoFilter ref="A3:I15"/>
  <tableColumns count="9">
    <tableColumn id="1" name="Universidad" dataDxfId="11"/>
    <tableColumn id="2" name="Categoria" dataDxfId="10"/>
    <tableColumn id="3" name="Nº" dataDxfId="9">
      <calculatedColumnFormula>COUNTIFS(Profesorado[CATEGORIA],B4,Profesorado[UNIVERSIDAD],A4)</calculatedColumnFormula>
    </tableColumn>
    <tableColumn id="8" name="Vinculación con la Universidad *" dataDxfId="3">
      <calculatedColumnFormula>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calculatedColumnFormula>
    </tableColumn>
    <tableColumn id="12" name="Nº Dedicación Total" dataDxfId="8">
      <calculatedColumnFormula>COUNTIFS(Profesorado[DEDICACIÓN],"T",Profesorado[UNIVERSIDAD],A4,Profesorado[CATEGORIA],B4)</calculatedColumnFormula>
    </tableColumn>
    <tableColumn id="9" name="Nº Dedicación Parcial" dataDxfId="7">
      <calculatedColumnFormula>COUNTIFS(Profesorado[DEDICACIÓN],"P",Profesorado[UNIVERSIDAD],A4,Profesorado[CATEGORIA],B4)</calculatedColumnFormula>
    </tableColumn>
    <tableColumn id="5" name="Nº de doctores" dataDxfId="6">
      <calculatedColumnFormula>COUNTIFS(Profesorado[DOCTOR],"SI",Profesorado[UNIVERSIDAD],A4,Profesorado[CATEGORIA],B4)</calculatedColumnFormula>
    </tableColumn>
    <tableColumn id="10" name="Nº de Quinquenios" dataDxfId="5">
      <calculatedColumnFormula>SUMIFS(Profesorado[QUINQUENIOS],Profesorado[UNIVERSIDAD],A4,Profesorado[CATEGORIA],B4)</calculatedColumnFormula>
    </tableColumn>
    <tableColumn id="11" name="Nº de Sexenios" dataDxfId="4">
      <calculatedColumnFormula>SUMIFS(Profesorado[SEXENIOS],Profesorado[UNIVERSIDAD],A4,Profesorado[CATEGORIA],B4)</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38" sqref="E38"/>
    </sheetView>
    <sheetView workbookViewId="1"/>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H23" sqref="H23"/>
    </sheetView>
    <sheetView tabSelected="1" workbookViewId="1">
      <selection activeCell="F21" sqref="F21"/>
    </sheetView>
  </sheetViews>
  <sheetFormatPr baseColWidth="10" defaultRowHeight="15" x14ac:dyDescent="0.25"/>
  <cols>
    <col min="1" max="1" width="14.85546875" bestFit="1" customWidth="1"/>
    <col min="2" max="2" width="15.5703125" bestFit="1" customWidth="1"/>
    <col min="3" max="3" width="13.5703125" bestFit="1" customWidth="1"/>
    <col min="4" max="4" width="10.7109375" bestFit="1" customWidth="1"/>
    <col min="5" max="5" width="16.42578125" bestFit="1" customWidth="1"/>
    <col min="6" max="6" width="11.85546875" bestFit="1" customWidth="1"/>
    <col min="7" max="7" width="20.7109375" bestFit="1" customWidth="1"/>
    <col min="8" max="8" width="36.85546875" customWidth="1"/>
    <col min="10" max="10" width="14.42578125" bestFit="1" customWidth="1"/>
  </cols>
  <sheetData>
    <row r="1" spans="1:10" ht="36.75" customHeight="1" x14ac:dyDescent="0.25">
      <c r="A1" s="9" t="s">
        <v>0</v>
      </c>
      <c r="B1" s="9" t="s">
        <v>15</v>
      </c>
      <c r="C1" s="9" t="s">
        <v>1</v>
      </c>
      <c r="D1" s="9" t="s">
        <v>19</v>
      </c>
      <c r="E1" s="9" t="s">
        <v>25</v>
      </c>
      <c r="F1" s="9" t="s">
        <v>26</v>
      </c>
      <c r="G1" s="9" t="s">
        <v>49</v>
      </c>
      <c r="H1" s="17" t="s">
        <v>69</v>
      </c>
      <c r="I1" s="7" t="s">
        <v>24</v>
      </c>
      <c r="J1" s="8" t="s">
        <v>40</v>
      </c>
    </row>
    <row r="2" spans="1:10" x14ac:dyDescent="0.25">
      <c r="A2" t="s">
        <v>32</v>
      </c>
      <c r="B2" t="s">
        <v>14</v>
      </c>
      <c r="C2" t="s">
        <v>66</v>
      </c>
      <c r="D2" t="s">
        <v>21</v>
      </c>
      <c r="E2">
        <v>0</v>
      </c>
      <c r="F2">
        <v>0</v>
      </c>
      <c r="G2">
        <v>0</v>
      </c>
      <c r="H2">
        <v>14</v>
      </c>
      <c r="I2" s="3">
        <f>IFERROR(100*Profesorado[[#This Row],[HORAS IMPARTIDAS EN EL MASTER (a introducir por la comisión redactora)]]/Profesorado[[#This Row],[CAPACIDAD-UVIGO]],0)</f>
        <v>0</v>
      </c>
      <c r="J2" t="str">
        <f>IF(Profesorado[[#This Row],[% HORAS]]=100,"T","P")</f>
        <v>P</v>
      </c>
    </row>
    <row r="3" spans="1:10" x14ac:dyDescent="0.25">
      <c r="A3" t="s">
        <v>4</v>
      </c>
      <c r="B3" t="s">
        <v>17</v>
      </c>
      <c r="C3" t="s">
        <v>12</v>
      </c>
      <c r="D3" t="s">
        <v>20</v>
      </c>
      <c r="E3">
        <v>4</v>
      </c>
      <c r="F3">
        <v>3</v>
      </c>
      <c r="G3">
        <v>200</v>
      </c>
      <c r="H3">
        <v>28</v>
      </c>
      <c r="I3" s="3">
        <f>IFERROR(100*Profesorado[[#This Row],[HORAS IMPARTIDAS EN EL MASTER (a introducir por la comisión redactora)]]/Profesorado[[#This Row],[CAPACIDAD-UVIGO]],0)</f>
        <v>14</v>
      </c>
      <c r="J3" t="str">
        <f>IF(Profesorado[[#This Row],[% HORAS]]=100,"T","P")</f>
        <v>P</v>
      </c>
    </row>
    <row r="4" spans="1:10" x14ac:dyDescent="0.25">
      <c r="A4" t="s">
        <v>7</v>
      </c>
      <c r="B4" t="s">
        <v>17</v>
      </c>
      <c r="C4" t="s">
        <v>13</v>
      </c>
      <c r="D4" t="s">
        <v>20</v>
      </c>
      <c r="E4">
        <v>3</v>
      </c>
      <c r="F4">
        <v>2</v>
      </c>
      <c r="G4">
        <v>240</v>
      </c>
      <c r="H4">
        <v>28</v>
      </c>
      <c r="I4" s="3">
        <f>IFERROR(100*Profesorado[[#This Row],[HORAS IMPARTIDAS EN EL MASTER (a introducir por la comisión redactora)]]/Profesorado[[#This Row],[CAPACIDAD-UVIGO]],0)</f>
        <v>11.666666666666666</v>
      </c>
      <c r="J4" t="str">
        <f>IF(Profesorado[[#This Row],[% HORAS]]=100,"T","P")</f>
        <v>P</v>
      </c>
    </row>
    <row r="5" spans="1:10" x14ac:dyDescent="0.25">
      <c r="A5" t="s">
        <v>10</v>
      </c>
      <c r="B5" t="s">
        <v>18</v>
      </c>
      <c r="C5" t="s">
        <v>58</v>
      </c>
      <c r="D5" t="s">
        <v>20</v>
      </c>
      <c r="E5">
        <v>3</v>
      </c>
      <c r="F5">
        <v>1</v>
      </c>
      <c r="G5">
        <v>160</v>
      </c>
      <c r="H5">
        <v>14</v>
      </c>
      <c r="I5" s="3">
        <f>IFERROR(100*Profesorado[[#This Row],[HORAS IMPARTIDAS EN EL MASTER (a introducir por la comisión redactora)]]/Profesorado[[#This Row],[CAPACIDAD-UVIGO]],0)</f>
        <v>8.75</v>
      </c>
      <c r="J5" t="str">
        <f>IF(Profesorado[[#This Row],[% HORAS]]=100,"T","P")</f>
        <v>P</v>
      </c>
    </row>
    <row r="6" spans="1:10" x14ac:dyDescent="0.25">
      <c r="A6" t="s">
        <v>8</v>
      </c>
      <c r="B6" t="s">
        <v>18</v>
      </c>
      <c r="C6" t="s">
        <v>13</v>
      </c>
      <c r="D6" t="s">
        <v>20</v>
      </c>
      <c r="E6">
        <v>2</v>
      </c>
      <c r="F6">
        <v>1</v>
      </c>
      <c r="G6">
        <v>200</v>
      </c>
      <c r="H6">
        <v>56</v>
      </c>
      <c r="I6" s="3">
        <f>IFERROR(100*Profesorado[[#This Row],[HORAS IMPARTIDAS EN EL MASTER (a introducir por la comisión redactora)]]/Profesorado[[#This Row],[CAPACIDAD-UVIGO]],0)</f>
        <v>28</v>
      </c>
      <c r="J6" t="str">
        <f>IF(Profesorado[[#This Row],[% HORAS]]=100,"T","P")</f>
        <v>P</v>
      </c>
    </row>
    <row r="7" spans="1:10" x14ac:dyDescent="0.25">
      <c r="A7" t="s">
        <v>68</v>
      </c>
      <c r="B7" t="s">
        <v>18</v>
      </c>
      <c r="C7" t="s">
        <v>62</v>
      </c>
      <c r="D7" t="s">
        <v>21</v>
      </c>
      <c r="E7">
        <v>0</v>
      </c>
      <c r="F7">
        <v>0</v>
      </c>
      <c r="G7">
        <v>160</v>
      </c>
      <c r="H7">
        <v>56</v>
      </c>
      <c r="I7" s="3">
        <f>IFERROR(100*Profesorado[[#This Row],[HORAS IMPARTIDAS EN EL MASTER (a introducir por la comisión redactora)]]/Profesorado[[#This Row],[CAPACIDAD-UVIGO]],0)</f>
        <v>35</v>
      </c>
      <c r="J7" s="1" t="str">
        <f>IF(Profesorado[[#This Row],[% HORAS]]=100,"T","P")</f>
        <v>P</v>
      </c>
    </row>
    <row r="8" spans="1:10" x14ac:dyDescent="0.25">
      <c r="A8" t="s">
        <v>9</v>
      </c>
      <c r="B8" t="s">
        <v>16</v>
      </c>
      <c r="C8" t="s">
        <v>58</v>
      </c>
      <c r="D8" t="s">
        <v>20</v>
      </c>
      <c r="E8">
        <v>3</v>
      </c>
      <c r="F8">
        <v>4</v>
      </c>
      <c r="G8">
        <v>200</v>
      </c>
      <c r="H8">
        <v>56</v>
      </c>
      <c r="I8" s="3">
        <f>IFERROR(100*Profesorado[[#This Row],[HORAS IMPARTIDAS EN EL MASTER (a introducir por la comisión redactora)]]/Profesorado[[#This Row],[CAPACIDAD-UVIGO]],0)</f>
        <v>28</v>
      </c>
      <c r="J8" t="str">
        <f>IF(Profesorado[[#This Row],[% HORAS]]=100,"T","P")</f>
        <v>P</v>
      </c>
    </row>
    <row r="9" spans="1:10" x14ac:dyDescent="0.25">
      <c r="A9" t="s">
        <v>2</v>
      </c>
      <c r="B9" t="s">
        <v>16</v>
      </c>
      <c r="C9" t="s">
        <v>12</v>
      </c>
      <c r="D9" t="s">
        <v>20</v>
      </c>
      <c r="E9">
        <v>4</v>
      </c>
      <c r="F9">
        <v>3</v>
      </c>
      <c r="G9">
        <v>160</v>
      </c>
      <c r="H9">
        <v>28</v>
      </c>
      <c r="I9" s="3">
        <f>IFERROR(100*Profesorado[[#This Row],[HORAS IMPARTIDAS EN EL MASTER (a introducir por la comisión redactora)]]/Profesorado[[#This Row],[CAPACIDAD-UVIGO]],0)</f>
        <v>17.5</v>
      </c>
      <c r="J9" t="str">
        <f>IF(Profesorado[[#This Row],[% HORAS]]=100,"T","P")</f>
        <v>P</v>
      </c>
    </row>
    <row r="10" spans="1:10" x14ac:dyDescent="0.25">
      <c r="A10" t="s">
        <v>3</v>
      </c>
      <c r="B10" t="s">
        <v>16</v>
      </c>
      <c r="C10" t="s">
        <v>12</v>
      </c>
      <c r="D10" t="s">
        <v>20</v>
      </c>
      <c r="E10">
        <v>4</v>
      </c>
      <c r="F10">
        <v>3</v>
      </c>
      <c r="G10">
        <v>160</v>
      </c>
      <c r="H10">
        <v>28</v>
      </c>
      <c r="I10" s="3">
        <f>IFERROR(100*Profesorado[[#This Row],[HORAS IMPARTIDAS EN EL MASTER (a introducir por la comisión redactora)]]/Profesorado[[#This Row],[CAPACIDAD-UVIGO]],0)</f>
        <v>17.5</v>
      </c>
      <c r="J10" t="str">
        <f>IF(Profesorado[[#This Row],[% HORAS]]=100,"T","P")</f>
        <v>P</v>
      </c>
    </row>
    <row r="11" spans="1:10" x14ac:dyDescent="0.25">
      <c r="A11" t="s">
        <v>11</v>
      </c>
      <c r="B11" t="s">
        <v>16</v>
      </c>
      <c r="C11" t="s">
        <v>13</v>
      </c>
      <c r="D11" t="s">
        <v>20</v>
      </c>
      <c r="E11">
        <v>1</v>
      </c>
      <c r="F11">
        <v>1</v>
      </c>
      <c r="G11">
        <v>160</v>
      </c>
      <c r="H11">
        <v>24</v>
      </c>
      <c r="I11" s="3">
        <f>IFERROR(100*Profesorado[[#This Row],[HORAS IMPARTIDAS EN EL MASTER (a introducir por la comisión redactora)]]/Profesorado[[#This Row],[CAPACIDAD-UVIGO]],0)</f>
        <v>15</v>
      </c>
      <c r="J11" t="str">
        <f>IF(Profesorado[[#This Row],[% HORAS]]=100,"T","P")</f>
        <v>P</v>
      </c>
    </row>
    <row r="12" spans="1:10" x14ac:dyDescent="0.25">
      <c r="A12" t="s">
        <v>5</v>
      </c>
      <c r="B12" t="s">
        <v>16</v>
      </c>
      <c r="C12" t="s">
        <v>13</v>
      </c>
      <c r="D12" t="s">
        <v>20</v>
      </c>
      <c r="E12">
        <v>3</v>
      </c>
      <c r="F12">
        <v>3</v>
      </c>
      <c r="G12">
        <v>200</v>
      </c>
      <c r="H12">
        <v>28</v>
      </c>
      <c r="I12" s="3">
        <f>IFERROR(100*Profesorado[[#This Row],[HORAS IMPARTIDAS EN EL MASTER (a introducir por la comisión redactora)]]/Profesorado[[#This Row],[CAPACIDAD-UVIGO]],0)</f>
        <v>14</v>
      </c>
      <c r="J12" t="str">
        <f>IF(Profesorado[[#This Row],[% HORAS]]=100,"T","P")</f>
        <v>P</v>
      </c>
    </row>
    <row r="13" spans="1:10" x14ac:dyDescent="0.25">
      <c r="A13" t="s">
        <v>6</v>
      </c>
      <c r="B13" t="s">
        <v>16</v>
      </c>
      <c r="C13" t="s">
        <v>13</v>
      </c>
      <c r="D13" t="s">
        <v>20</v>
      </c>
      <c r="E13">
        <v>3</v>
      </c>
      <c r="F13">
        <v>2</v>
      </c>
      <c r="G13">
        <v>200</v>
      </c>
      <c r="H13">
        <v>28</v>
      </c>
      <c r="I13" s="3">
        <f>IFERROR(100*Profesorado[[#This Row],[HORAS IMPARTIDAS EN EL MASTER (a introducir por la comisión redactora)]]/Profesorado[[#This Row],[CAPACIDAD-UVIGO]],0)</f>
        <v>14</v>
      </c>
      <c r="J13" t="str">
        <f>IF(Profesorado[[#This Row],[% HORAS]]=100,"T","P")</f>
        <v>P</v>
      </c>
    </row>
    <row r="14" spans="1:10" x14ac:dyDescent="0.25">
      <c r="A14" t="s">
        <v>67</v>
      </c>
      <c r="B14" t="s">
        <v>16</v>
      </c>
      <c r="C14" t="s">
        <v>65</v>
      </c>
      <c r="D14" t="s">
        <v>21</v>
      </c>
      <c r="E14">
        <v>0</v>
      </c>
      <c r="F14">
        <v>0</v>
      </c>
      <c r="G14">
        <v>90</v>
      </c>
      <c r="H14">
        <v>28</v>
      </c>
      <c r="I14" s="3">
        <f>IFERROR(100*Profesorado[[#This Row],[HORAS IMPARTIDAS EN EL MASTER (a introducir por la comisión redactora)]]/Profesorado[[#This Row],[CAPACIDAD-UVIGO]],0)</f>
        <v>31.111111111111111</v>
      </c>
      <c r="J14" s="1" t="str">
        <f>IF(Profesorado[[#This Row],[% HORAS]]=100,"T","P")</f>
        <v>P</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C20" sqref="C20"/>
    </sheetView>
    <sheetView workbookViewId="1"/>
  </sheetViews>
  <sheetFormatPr baseColWidth="10" defaultRowHeight="15" x14ac:dyDescent="0.25"/>
  <cols>
    <col min="1" max="1" width="14" bestFit="1" customWidth="1"/>
    <col min="2" max="2" width="11.7109375" bestFit="1" customWidth="1"/>
    <col min="3" max="3" width="14" bestFit="1" customWidth="1"/>
    <col min="4" max="4" width="12" bestFit="1" customWidth="1"/>
    <col min="5" max="5" width="16.5703125" bestFit="1" customWidth="1"/>
    <col min="6" max="6" width="14.5703125" bestFit="1" customWidth="1"/>
    <col min="7" max="7" width="12.85546875" bestFit="1" customWidth="1"/>
  </cols>
  <sheetData>
    <row r="1" spans="1:10" x14ac:dyDescent="0.25">
      <c r="A1" s="10" t="s">
        <v>22</v>
      </c>
      <c r="B1" s="10" t="s">
        <v>23</v>
      </c>
      <c r="C1" s="7" t="s">
        <v>28</v>
      </c>
      <c r="D1" s="11" t="s">
        <v>27</v>
      </c>
      <c r="E1" s="7" t="s">
        <v>29</v>
      </c>
      <c r="F1" s="11" t="s">
        <v>30</v>
      </c>
      <c r="G1" s="11" t="s">
        <v>31</v>
      </c>
      <c r="J1" t="s">
        <v>48</v>
      </c>
    </row>
    <row r="2" spans="1:10" x14ac:dyDescent="0.25">
      <c r="A2" s="2" t="s">
        <v>16</v>
      </c>
      <c r="B2" s="2" t="s">
        <v>12</v>
      </c>
      <c r="C2">
        <f>COUNTIFS(Profesorado[CATEGORIA],B2,Profesorado[UNIVERSIDAD],A2)</f>
        <v>2</v>
      </c>
      <c r="D2" s="3">
        <f>100*(C2/COUNTIF(Profesorado[UNIVERSIDAD],A2))</f>
        <v>28.571428571428569</v>
      </c>
      <c r="E2">
        <f>COUNTIFS(Profesorado[DOCTOR],"SI",Profesorado[UNIVERSIDAD],A2,Profesorado[CATEGORIA],B2)</f>
        <v>2</v>
      </c>
      <c r="F2">
        <f>IF(Tabla_AP_6[[#This Row],[Nº de doctores]]&lt;&gt;0,100*(E2/C2),0)</f>
        <v>100</v>
      </c>
      <c r="G2" s="3">
        <f>IF(Tabla_AP_6[[#This Row],[Total (valor)]]&lt;&gt;0,(SUMIFS(Profesorado[% HORAS],Profesorado[UNIVERSIDAD],A2,Profesorado[CATEGORIA],B2)/COUNTIFS(Profesorado[UNIVERSIDAD],A2,Profesorado[CATEGORIA],B2)),0)</f>
        <v>17.5</v>
      </c>
    </row>
    <row r="3" spans="1:10" x14ac:dyDescent="0.25">
      <c r="A3" s="2" t="s">
        <v>16</v>
      </c>
      <c r="B3" s="2" t="s">
        <v>13</v>
      </c>
      <c r="C3">
        <f>COUNTIFS(Profesorado[CATEGORIA],B3,Profesorado[UNIVERSIDAD],A3)</f>
        <v>3</v>
      </c>
      <c r="D3" s="3">
        <f>100*(C3/COUNTIF(Profesorado[UNIVERSIDAD],A3))</f>
        <v>42.857142857142854</v>
      </c>
      <c r="E3">
        <f>COUNTIFS(Profesorado[DOCTOR],"SI",Profesorado[UNIVERSIDAD],A3,Profesorado[CATEGORIA],B3)</f>
        <v>3</v>
      </c>
      <c r="F3">
        <f>IF(Tabla_AP_6[[#This Row],[Nº de doctores]]&lt;&gt;0,100*(E3/C3),0)</f>
        <v>100</v>
      </c>
      <c r="G3" s="3">
        <f>IF(Tabla_AP_6[[#This Row],[Total (valor)]]&lt;&gt;0,(SUMIFS(Profesorado[% HORAS],Profesorado[UNIVERSIDAD],A3,Profesorado[CATEGORIA],B3)/COUNTIFS(Profesorado[UNIVERSIDAD],A3,Profesorado[CATEGORIA],B3)),0)</f>
        <v>14.333333333333334</v>
      </c>
    </row>
    <row r="4" spans="1:10" x14ac:dyDescent="0.25">
      <c r="A4" s="2" t="s">
        <v>16</v>
      </c>
      <c r="B4" s="2" t="s">
        <v>58</v>
      </c>
      <c r="C4">
        <f>COUNTIFS(Profesorado[CATEGORIA],B4,Profesorado[UNIVERSIDAD],A4)</f>
        <v>1</v>
      </c>
      <c r="D4" s="3">
        <f>100*(C4/COUNTIF(Profesorado[UNIVERSIDAD],A4))</f>
        <v>14.285714285714285</v>
      </c>
      <c r="E4">
        <f>COUNTIFS(Profesorado[DOCTOR],"SI",Profesorado[UNIVERSIDAD],A4,Profesorado[CATEGORIA],B4)</f>
        <v>1</v>
      </c>
      <c r="F4">
        <f>IF(Tabla_AP_6[[#This Row],[Nº de doctores]]&lt;&gt;0,100*(E4/C4),0)</f>
        <v>100</v>
      </c>
      <c r="G4" s="3">
        <f>IF(Tabla_AP_6[[#This Row],[Total (valor)]]&lt;&gt;0,(SUMIFS(Profesorado[% HORAS],Profesorado[UNIVERSIDAD],A4,Profesorado[CATEGORIA],B4)/COUNTIFS(Profesorado[UNIVERSIDAD],A4,Profesorado[CATEGORIA],B4)),0)</f>
        <v>28</v>
      </c>
    </row>
    <row r="5" spans="1:10" x14ac:dyDescent="0.25">
      <c r="A5" s="2" t="s">
        <v>16</v>
      </c>
      <c r="B5" s="2" t="s">
        <v>65</v>
      </c>
      <c r="C5" s="1">
        <f>COUNTIFS(Profesorado[CATEGORIA],B5,Profesorado[UNIVERSIDAD],A5)</f>
        <v>1</v>
      </c>
      <c r="D5" s="3">
        <f>100*(C5/COUNTIF(Profesorado[UNIVERSIDAD],A5))</f>
        <v>14.285714285714285</v>
      </c>
      <c r="E5" s="1">
        <f>COUNTIFS(Profesorado[DOCTOR],"SI",Profesorado[UNIVERSIDAD],A5,Profesorado[CATEGORIA],B5)</f>
        <v>0</v>
      </c>
      <c r="F5" s="1">
        <f>IF(Tabla_AP_6[[#This Row],[Nº de doctores]]&lt;&gt;0,100*(E5/C5),0)</f>
        <v>0</v>
      </c>
      <c r="G5" s="3">
        <f>IF(Tabla_AP_6[[#This Row],[Total (valor)]]&lt;&gt;0,(SUMIFS(Profesorado[% HORAS],Profesorado[UNIVERSIDAD],A5,Profesorado[CATEGORIA],B5)/COUNTIFS(Profesorado[UNIVERSIDAD],A5,Profesorado[CATEGORIA],B5)),0)</f>
        <v>31.111111111111111</v>
      </c>
    </row>
    <row r="6" spans="1:10" x14ac:dyDescent="0.25">
      <c r="A6" s="2" t="s">
        <v>18</v>
      </c>
      <c r="B6" s="2" t="s">
        <v>12</v>
      </c>
      <c r="C6">
        <f>COUNTIFS(Profesorado[CATEGORIA],B6,Profesorado[UNIVERSIDAD],A6)</f>
        <v>0</v>
      </c>
      <c r="D6" s="3">
        <f>100*(C6/COUNTIF(Profesorado[UNIVERSIDAD],A6))</f>
        <v>0</v>
      </c>
      <c r="E6">
        <f>COUNTIFS(Profesorado[DOCTOR],"SI",Profesorado[UNIVERSIDAD],A6,Profesorado[CATEGORIA],B6)</f>
        <v>0</v>
      </c>
      <c r="F6">
        <f>IF(Tabla_AP_6[[#This Row],[Nº de doctores]]&lt;&gt;0,100*(E6/C6),0)</f>
        <v>0</v>
      </c>
      <c r="G6" s="3">
        <f>IF(Tabla_AP_6[[#This Row],[Total (valor)]]&lt;&gt;0,(SUMIFS(Profesorado[% HORAS],Profesorado[UNIVERSIDAD],A6,Profesorado[CATEGORIA],B6)/COUNTIFS(Profesorado[UNIVERSIDAD],A6,Profesorado[CATEGORIA],B6)),0)</f>
        <v>0</v>
      </c>
    </row>
    <row r="7" spans="1:10" x14ac:dyDescent="0.25">
      <c r="A7" s="2" t="s">
        <v>18</v>
      </c>
      <c r="B7" s="2" t="s">
        <v>13</v>
      </c>
      <c r="C7">
        <f>COUNTIFS(Profesorado[CATEGORIA],B7,Profesorado[UNIVERSIDAD],A7)</f>
        <v>1</v>
      </c>
      <c r="D7" s="3">
        <f>100*(C7/COUNTIF(Profesorado[UNIVERSIDAD],A7))</f>
        <v>33.333333333333329</v>
      </c>
      <c r="E7">
        <f>COUNTIFS(Profesorado[DOCTOR],"SI",Profesorado[UNIVERSIDAD],A7,Profesorado[CATEGORIA],B7)</f>
        <v>1</v>
      </c>
      <c r="F7">
        <f>IF(Tabla_AP_6[[#This Row],[Nº de doctores]]&lt;&gt;0,100*(E7/C7),0)</f>
        <v>100</v>
      </c>
      <c r="G7" s="3">
        <f>IF(Tabla_AP_6[[#This Row],[Total (valor)]]&lt;&gt;0,(SUMIFS(Profesorado[% HORAS],Profesorado[UNIVERSIDAD],A7,Profesorado[CATEGORIA],B7)/COUNTIFS(Profesorado[UNIVERSIDAD],A7,Profesorado[CATEGORIA],B7)),0)</f>
        <v>28</v>
      </c>
    </row>
    <row r="8" spans="1:10" x14ac:dyDescent="0.25">
      <c r="A8" s="2" t="s">
        <v>18</v>
      </c>
      <c r="B8" s="2" t="s">
        <v>58</v>
      </c>
      <c r="C8" s="1">
        <f>COUNTIFS(Profesorado[CATEGORIA],B8,Profesorado[UNIVERSIDAD],A8)</f>
        <v>1</v>
      </c>
      <c r="D8" s="3">
        <f>100*(C8/COUNTIF(Profesorado[UNIVERSIDAD],A8))</f>
        <v>33.333333333333329</v>
      </c>
      <c r="E8" s="1">
        <f>COUNTIFS(Profesorado[DOCTOR],"SI",Profesorado[UNIVERSIDAD],A8,Profesorado[CATEGORIA],B8)</f>
        <v>1</v>
      </c>
      <c r="F8" s="1">
        <f>IF(Tabla_AP_6[[#This Row],[Nº de doctores]]&lt;&gt;0,100*(E8/C8),0)</f>
        <v>100</v>
      </c>
      <c r="G8" s="3">
        <f>IF(Tabla_AP_6[[#This Row],[Total (valor)]]&lt;&gt;0,(SUMIFS(Profesorado[% HORAS],Profesorado[UNIVERSIDAD],A8,Profesorado[CATEGORIA],B8)/COUNTIFS(Profesorado[UNIVERSIDAD],A8,Profesorado[CATEGORIA],B8)),0)</f>
        <v>8.75</v>
      </c>
    </row>
    <row r="9" spans="1:10" x14ac:dyDescent="0.25">
      <c r="A9" s="2" t="s">
        <v>18</v>
      </c>
      <c r="B9" s="2" t="s">
        <v>62</v>
      </c>
      <c r="C9">
        <f>COUNTIFS(Profesorado[CATEGORIA],B9,Profesorado[UNIVERSIDAD],A9)</f>
        <v>1</v>
      </c>
      <c r="D9" s="3">
        <f>100*(C9/COUNTIF(Profesorado[UNIVERSIDAD],A9))</f>
        <v>33.333333333333329</v>
      </c>
      <c r="E9">
        <f>COUNTIFS(Profesorado[DOCTOR],"SI",Profesorado[UNIVERSIDAD],A9,Profesorado[CATEGORIA],B9)</f>
        <v>0</v>
      </c>
      <c r="F9">
        <f>IF(Tabla_AP_6[[#This Row],[Nº de doctores]]&lt;&gt;0,100*(E9/C9),0)</f>
        <v>0</v>
      </c>
      <c r="G9" s="3">
        <f>IF(Tabla_AP_6[[#This Row],[Total (valor)]]&lt;&gt;0,(SUMIFS(Profesorado[% HORAS],Profesorado[UNIVERSIDAD],A9,Profesorado[CATEGORIA],B9)/COUNTIFS(Profesorado[UNIVERSIDAD],A9,Profesorado[CATEGORIA],B9)),0)</f>
        <v>35</v>
      </c>
    </row>
    <row r="10" spans="1:10" x14ac:dyDescent="0.25">
      <c r="A10" s="2" t="s">
        <v>17</v>
      </c>
      <c r="B10" s="2" t="s">
        <v>12</v>
      </c>
      <c r="C10">
        <f>COUNTIFS(Profesorado[CATEGORIA],B10,Profesorado[UNIVERSIDAD],A10)</f>
        <v>1</v>
      </c>
      <c r="D10" s="3">
        <f>100*(C10/COUNTIF(Profesorado[UNIVERSIDAD],A10))</f>
        <v>50</v>
      </c>
      <c r="E10">
        <f>COUNTIFS(Profesorado[DOCTOR],"SI",Profesorado[UNIVERSIDAD],A10,Profesorado[CATEGORIA],B10)</f>
        <v>1</v>
      </c>
      <c r="F10">
        <f>IF(Tabla_AP_6[[#This Row],[Nº de doctores]]&lt;&gt;0,100*(E10/C10),0)</f>
        <v>100</v>
      </c>
      <c r="G10" s="3">
        <f>IF(Tabla_AP_6[[#This Row],[Total (valor)]]&lt;&gt;0,(SUMIFS(Profesorado[% HORAS],Profesorado[UNIVERSIDAD],A10,Profesorado[CATEGORIA],B10)/COUNTIFS(Profesorado[UNIVERSIDAD],A10,Profesorado[CATEGORIA],B10)),0)</f>
        <v>14</v>
      </c>
    </row>
    <row r="11" spans="1:10" x14ac:dyDescent="0.25">
      <c r="A11" s="2" t="s">
        <v>17</v>
      </c>
      <c r="B11" s="2" t="s">
        <v>13</v>
      </c>
      <c r="C11">
        <f>COUNTIFS(Profesorado[CATEGORIA],B11,Profesorado[UNIVERSIDAD],A11)</f>
        <v>1</v>
      </c>
      <c r="D11" s="3">
        <f>100*(C11/COUNTIF(Profesorado[UNIVERSIDAD],A11))</f>
        <v>50</v>
      </c>
      <c r="E11">
        <f>COUNTIFS(Profesorado[DOCTOR],"SI",Profesorado[UNIVERSIDAD],A11,Profesorado[CATEGORIA],B11)</f>
        <v>1</v>
      </c>
      <c r="F11">
        <f>IF(Tabla_AP_6[[#This Row],[Nº de doctores]]&lt;&gt;0,100*(E11/C11),0)</f>
        <v>100</v>
      </c>
      <c r="G11" s="3">
        <f>IF(Tabla_AP_6[[#This Row],[Total (valor)]]&lt;&gt;0,(SUMIFS(Profesorado[% HORAS],Profesorado[UNIVERSIDAD],A11,Profesorado[CATEGORIA],B11)/COUNTIFS(Profesorado[UNIVERSIDAD],A11,Profesorado[CATEGORIA],B11)),0)</f>
        <v>11.666666666666666</v>
      </c>
    </row>
    <row r="12" spans="1:10" x14ac:dyDescent="0.25">
      <c r="A12" s="2" t="s">
        <v>17</v>
      </c>
      <c r="B12" s="2" t="s">
        <v>58</v>
      </c>
      <c r="C12">
        <f>COUNTIFS(Profesorado[CATEGORIA],B12,Profesorado[UNIVERSIDAD],A12)</f>
        <v>0</v>
      </c>
      <c r="D12" s="3">
        <f>100*(C12/COUNTIF(Profesorado[UNIVERSIDAD],A12))</f>
        <v>0</v>
      </c>
      <c r="E12">
        <f>COUNTIFS(Profesorado[DOCTOR],"SI",Profesorado[UNIVERSIDAD],A12,Profesorado[CATEGORIA],B12)</f>
        <v>0</v>
      </c>
      <c r="F12">
        <f>IF(Tabla_AP_6[[#This Row],[Nº de doctores]]&lt;&gt;0,100*(E12/C12),0)</f>
        <v>0</v>
      </c>
      <c r="G12" s="3">
        <f>IF(Tabla_AP_6[[#This Row],[Total (valor)]]&lt;&gt;0,(SUMIFS(Profesorado[% HORAS],Profesorado[UNIVERSIDAD],A12,Profesorado[CATEGORIA],B12)/COUNTIFS(Profesorado[UNIVERSIDAD],A12,Profesorado[CATEGORIA],B12)),0)</f>
        <v>0</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E29" sqref="E29"/>
    </sheetView>
    <sheetView workbookViewId="1">
      <selection sqref="A1:I1"/>
    </sheetView>
  </sheetViews>
  <sheetFormatPr baseColWidth="10" defaultRowHeight="15" x14ac:dyDescent="0.25"/>
  <cols>
    <col min="1" max="1" width="14" bestFit="1" customWidth="1"/>
    <col min="2" max="2" width="11.7109375" bestFit="1" customWidth="1"/>
    <col min="3" max="3" width="14" bestFit="1" customWidth="1"/>
    <col min="4" max="4" width="33.85546875" customWidth="1"/>
    <col min="5" max="6" width="30.5703125" customWidth="1"/>
    <col min="7" max="7" width="16.5703125" bestFit="1" customWidth="1"/>
    <col min="8" max="8" width="20.42578125" bestFit="1" customWidth="1"/>
    <col min="9" max="9" width="16.85546875" bestFit="1" customWidth="1"/>
  </cols>
  <sheetData>
    <row r="1" spans="1:12" x14ac:dyDescent="0.25">
      <c r="A1" s="12" t="s">
        <v>33</v>
      </c>
      <c r="B1" s="12"/>
      <c r="C1" s="12"/>
      <c r="D1" s="12"/>
      <c r="E1" s="12"/>
      <c r="F1" s="12"/>
      <c r="G1" s="12"/>
      <c r="H1" s="12"/>
      <c r="I1" s="12"/>
    </row>
    <row r="2" spans="1:12" x14ac:dyDescent="0.25">
      <c r="A2" s="4"/>
      <c r="B2" s="4"/>
      <c r="C2" s="4"/>
      <c r="D2" s="4"/>
      <c r="E2" s="13" t="s">
        <v>35</v>
      </c>
      <c r="F2" s="14"/>
      <c r="G2" s="4"/>
      <c r="H2" s="4"/>
      <c r="I2" s="4"/>
    </row>
    <row r="3" spans="1:12" x14ac:dyDescent="0.25">
      <c r="A3" s="15" t="s">
        <v>22</v>
      </c>
      <c r="B3" s="15" t="s">
        <v>23</v>
      </c>
      <c r="C3" s="16" t="s">
        <v>34</v>
      </c>
      <c r="D3" s="16" t="s">
        <v>47</v>
      </c>
      <c r="E3" s="16" t="s">
        <v>38</v>
      </c>
      <c r="F3" s="16" t="s">
        <v>39</v>
      </c>
      <c r="G3" s="16" t="s">
        <v>29</v>
      </c>
      <c r="H3" s="16" t="s">
        <v>36</v>
      </c>
      <c r="I3" s="16" t="s">
        <v>37</v>
      </c>
      <c r="L3" s="5" t="s">
        <v>41</v>
      </c>
    </row>
    <row r="4" spans="1:12" x14ac:dyDescent="0.25">
      <c r="A4" s="2" t="s">
        <v>16</v>
      </c>
      <c r="B4" s="2" t="s">
        <v>12</v>
      </c>
      <c r="C4">
        <f>COUNTIFS(Profesorado[CATEGORIA],B4,Profesorado[UNIVERSIDAD],A4)</f>
        <v>2</v>
      </c>
      <c r="D4"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4">
        <f>COUNTIFS(Profesorado[DEDICACIÓN],"T",Profesorado[UNIVERSIDAD],A4,Profesorado[CATEGORIA],B4)</f>
        <v>0</v>
      </c>
      <c r="F4">
        <f>COUNTIFS(Profesorado[DEDICACIÓN],"P",Profesorado[UNIVERSIDAD],A4,Profesorado[CATEGORIA],B4)</f>
        <v>2</v>
      </c>
      <c r="G4">
        <f>COUNTIFS(Profesorado[DOCTOR],"SI",Profesorado[UNIVERSIDAD],A4,Profesorado[CATEGORIA],B4)</f>
        <v>2</v>
      </c>
      <c r="H4">
        <f>SUMIFS(Profesorado[QUINQUENIOS],Profesorado[UNIVERSIDAD],A4,Profesorado[CATEGORIA],B4)</f>
        <v>8</v>
      </c>
      <c r="I4">
        <f>SUMIFS(Profesorado[SEXENIOS],Profesorado[UNIVERSIDAD],A4,Profesorado[CATEGORIA],B4)</f>
        <v>6</v>
      </c>
      <c r="L4" s="5" t="s">
        <v>42</v>
      </c>
    </row>
    <row r="5" spans="1:12" x14ac:dyDescent="0.25">
      <c r="A5" s="2" t="s">
        <v>16</v>
      </c>
      <c r="B5" s="2" t="s">
        <v>13</v>
      </c>
      <c r="C5">
        <f>COUNTIFS(Profesorado[CATEGORIA],B5,Profesorado[UNIVERSIDAD],A5)</f>
        <v>3</v>
      </c>
      <c r="D5"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5">
        <f>COUNTIFS(Profesorado[DEDICACIÓN],"T",Profesorado[UNIVERSIDAD],A5,Profesorado[CATEGORIA],B5)</f>
        <v>0</v>
      </c>
      <c r="F5">
        <f>COUNTIFS(Profesorado[DEDICACIÓN],"P",Profesorado[UNIVERSIDAD],A5,Profesorado[CATEGORIA],B5)</f>
        <v>3</v>
      </c>
      <c r="G5">
        <f>COUNTIFS(Profesorado[DOCTOR],"SI",Profesorado[UNIVERSIDAD],A5,Profesorado[CATEGORIA],B5)</f>
        <v>3</v>
      </c>
      <c r="H5">
        <f>SUMIFS(Profesorado[QUINQUENIOS],Profesorado[UNIVERSIDAD],A5,Profesorado[CATEGORIA],B5)</f>
        <v>7</v>
      </c>
      <c r="I5">
        <f>SUMIFS(Profesorado[SEXENIOS],Profesorado[UNIVERSIDAD],A5,Profesorado[CATEGORIA],B5)</f>
        <v>6</v>
      </c>
      <c r="L5" s="5" t="s">
        <v>43</v>
      </c>
    </row>
    <row r="6" spans="1:12" x14ac:dyDescent="0.25">
      <c r="A6" s="2" t="s">
        <v>16</v>
      </c>
      <c r="B6" s="2" t="s">
        <v>58</v>
      </c>
      <c r="C6">
        <f>COUNTIFS(Profesorado[CATEGORIA],B6,Profesorado[UNIVERSIDAD],A6)</f>
        <v>1</v>
      </c>
      <c r="D6"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6">
        <f>COUNTIFS(Profesorado[DEDICACIÓN],"T",Profesorado[UNIVERSIDAD],A6,Profesorado[CATEGORIA],B6)</f>
        <v>0</v>
      </c>
      <c r="F6">
        <f>COUNTIFS(Profesorado[DEDICACIÓN],"P",Profesorado[UNIVERSIDAD],A6,Profesorado[CATEGORIA],B6)</f>
        <v>1</v>
      </c>
      <c r="G6">
        <f>COUNTIFS(Profesorado[DOCTOR],"SI",Profesorado[UNIVERSIDAD],A6,Profesorado[CATEGORIA],B6)</f>
        <v>1</v>
      </c>
      <c r="H6">
        <f>SUMIFS(Profesorado[QUINQUENIOS],Profesorado[UNIVERSIDAD],A6,Profesorado[CATEGORIA],B6)</f>
        <v>3</v>
      </c>
      <c r="I6">
        <f>SUMIFS(Profesorado[SEXENIOS],Profesorado[UNIVERSIDAD],A6,Profesorado[CATEGORIA],B6)</f>
        <v>4</v>
      </c>
      <c r="L6" s="5" t="s">
        <v>44</v>
      </c>
    </row>
    <row r="7" spans="1:12" x14ac:dyDescent="0.25">
      <c r="A7" s="2" t="s">
        <v>16</v>
      </c>
      <c r="B7" s="2" t="s">
        <v>65</v>
      </c>
      <c r="C7" s="1">
        <f>COUNTIFS(Profesorado[CATEGORIA],B7,Profesorado[UNIVERSIDAD],A7)</f>
        <v>1</v>
      </c>
      <c r="D7" s="1"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Temporal</v>
      </c>
      <c r="E7" s="1">
        <f>COUNTIFS(Profesorado[DEDICACIÓN],"T",Profesorado[UNIVERSIDAD],A7,Profesorado[CATEGORIA],B7)</f>
        <v>0</v>
      </c>
      <c r="F7" s="1">
        <f>COUNTIFS(Profesorado[DEDICACIÓN],"P",Profesorado[UNIVERSIDAD],A7,Profesorado[CATEGORIA],B7)</f>
        <v>1</v>
      </c>
      <c r="G7" s="1">
        <f>COUNTIFS(Profesorado[DOCTOR],"SI",Profesorado[UNIVERSIDAD],A7,Profesorado[CATEGORIA],B7)</f>
        <v>0</v>
      </c>
      <c r="H7" s="1">
        <f>SUMIFS(Profesorado[QUINQUENIOS],Profesorado[UNIVERSIDAD],A7,Profesorado[CATEGORIA],B7)</f>
        <v>0</v>
      </c>
      <c r="I7" s="1">
        <f>SUMIFS(Profesorado[SEXENIOS],Profesorado[UNIVERSIDAD],A7,Profesorado[CATEGORIA],B7)</f>
        <v>0</v>
      </c>
      <c r="L7" s="5"/>
    </row>
    <row r="8" spans="1:12" x14ac:dyDescent="0.25">
      <c r="A8" s="2" t="s">
        <v>18</v>
      </c>
      <c r="B8" s="2" t="s">
        <v>12</v>
      </c>
      <c r="C8">
        <f>COUNTIFS(Profesorado[CATEGORIA],B8,Profesorado[UNIVERSIDAD],A8)</f>
        <v>0</v>
      </c>
      <c r="D8"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8">
        <f>COUNTIFS(Profesorado[DEDICACIÓN],"T",Profesorado[UNIVERSIDAD],A8,Profesorado[CATEGORIA],B8)</f>
        <v>0</v>
      </c>
      <c r="F8">
        <f>COUNTIFS(Profesorado[DEDICACIÓN],"P",Profesorado[UNIVERSIDAD],A8,Profesorado[CATEGORIA],B8)</f>
        <v>0</v>
      </c>
      <c r="G8">
        <f>COUNTIFS(Profesorado[DOCTOR],"SI",Profesorado[UNIVERSIDAD],A8,Profesorado[CATEGORIA],B8)</f>
        <v>0</v>
      </c>
      <c r="H8">
        <f>SUMIFS(Profesorado[QUINQUENIOS],Profesorado[UNIVERSIDAD],A8,Profesorado[CATEGORIA],B8)</f>
        <v>0</v>
      </c>
      <c r="I8">
        <f>SUMIFS(Profesorado[SEXENIOS],Profesorado[UNIVERSIDAD],A8,Profesorado[CATEGORIA],B8)</f>
        <v>0</v>
      </c>
      <c r="L8" s="5" t="s">
        <v>45</v>
      </c>
    </row>
    <row r="9" spans="1:12" x14ac:dyDescent="0.25">
      <c r="A9" s="2" t="s">
        <v>18</v>
      </c>
      <c r="B9" s="2" t="s">
        <v>13</v>
      </c>
      <c r="C9">
        <f>COUNTIFS(Profesorado[CATEGORIA],B9,Profesorado[UNIVERSIDAD],A9)</f>
        <v>1</v>
      </c>
      <c r="D9"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9">
        <f>COUNTIFS(Profesorado[DEDICACIÓN],"T",Profesorado[UNIVERSIDAD],A9,Profesorado[CATEGORIA],B9)</f>
        <v>0</v>
      </c>
      <c r="F9">
        <f>COUNTIFS(Profesorado[DEDICACIÓN],"P",Profesorado[UNIVERSIDAD],A9,Profesorado[CATEGORIA],B9)</f>
        <v>1</v>
      </c>
      <c r="G9">
        <f>COUNTIFS(Profesorado[DOCTOR],"SI",Profesorado[UNIVERSIDAD],A9,Profesorado[CATEGORIA],B9)</f>
        <v>1</v>
      </c>
      <c r="H9">
        <f>SUMIFS(Profesorado[QUINQUENIOS],Profesorado[UNIVERSIDAD],A9,Profesorado[CATEGORIA],B9)</f>
        <v>2</v>
      </c>
      <c r="I9">
        <f>SUMIFS(Profesorado[SEXENIOS],Profesorado[UNIVERSIDAD],A9,Profesorado[CATEGORIA],B9)</f>
        <v>1</v>
      </c>
      <c r="L9" s="6" t="s">
        <v>46</v>
      </c>
    </row>
    <row r="10" spans="1:12" x14ac:dyDescent="0.25">
      <c r="A10" s="2" t="s">
        <v>18</v>
      </c>
      <c r="B10" s="2" t="s">
        <v>58</v>
      </c>
      <c r="C10">
        <f>COUNTIFS(Profesorado[CATEGORIA],B10,Profesorado[UNIVERSIDAD],A10)</f>
        <v>1</v>
      </c>
      <c r="D10"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10">
        <f>COUNTIFS(Profesorado[DEDICACIÓN],"T",Profesorado[UNIVERSIDAD],A10,Profesorado[CATEGORIA],B10)</f>
        <v>0</v>
      </c>
      <c r="F10">
        <f>COUNTIFS(Profesorado[DEDICACIÓN],"P",Profesorado[UNIVERSIDAD],A10,Profesorado[CATEGORIA],B10)</f>
        <v>1</v>
      </c>
      <c r="G10">
        <f>COUNTIFS(Profesorado[DOCTOR],"SI",Profesorado[UNIVERSIDAD],A10,Profesorado[CATEGORIA],B10)</f>
        <v>1</v>
      </c>
      <c r="H10">
        <f>SUMIFS(Profesorado[QUINQUENIOS],Profesorado[UNIVERSIDAD],A10,Profesorado[CATEGORIA],B10)</f>
        <v>3</v>
      </c>
      <c r="I10">
        <f>SUMIFS(Profesorado[SEXENIOS],Profesorado[UNIVERSIDAD],A10,Profesorado[CATEGORIA],B10)</f>
        <v>1</v>
      </c>
    </row>
    <row r="11" spans="1:12" x14ac:dyDescent="0.25">
      <c r="A11" s="2" t="s">
        <v>18</v>
      </c>
      <c r="B11" s="2" t="s">
        <v>62</v>
      </c>
      <c r="C11" s="1">
        <f>COUNTIFS(Profesorado[CATEGORIA],B11,Profesorado[UNIVERSIDAD],A11)</f>
        <v>1</v>
      </c>
      <c r="D11" s="1"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11" s="1">
        <f>COUNTIFS(Profesorado[DEDICACIÓN],"T",Profesorado[UNIVERSIDAD],A11,Profesorado[CATEGORIA],B11)</f>
        <v>0</v>
      </c>
      <c r="F11" s="1">
        <f>COUNTIFS(Profesorado[DEDICACIÓN],"P",Profesorado[UNIVERSIDAD],A11,Profesorado[CATEGORIA],B11)</f>
        <v>1</v>
      </c>
      <c r="G11" s="1">
        <f>COUNTIFS(Profesorado[DOCTOR],"SI",Profesorado[UNIVERSIDAD],A11,Profesorado[CATEGORIA],B11)</f>
        <v>0</v>
      </c>
      <c r="H11" s="1">
        <f>SUMIFS(Profesorado[QUINQUENIOS],Profesorado[UNIVERSIDAD],A11,Profesorado[CATEGORIA],B11)</f>
        <v>0</v>
      </c>
      <c r="I11" s="1">
        <f>SUMIFS(Profesorado[SEXENIOS],Profesorado[UNIVERSIDAD],A11,Profesorado[CATEGORIA],B11)</f>
        <v>0</v>
      </c>
    </row>
    <row r="12" spans="1:12" x14ac:dyDescent="0.25">
      <c r="A12" s="2" t="s">
        <v>17</v>
      </c>
      <c r="B12" s="2" t="s">
        <v>12</v>
      </c>
      <c r="C12">
        <f>COUNTIFS(Profesorado[CATEGORIA],B12,Profesorado[UNIVERSIDAD],A12)</f>
        <v>1</v>
      </c>
      <c r="D12"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12">
        <f>COUNTIFS(Profesorado[DEDICACIÓN],"T",Profesorado[UNIVERSIDAD],A12,Profesorado[CATEGORIA],B12)</f>
        <v>0</v>
      </c>
      <c r="F12">
        <f>COUNTIFS(Profesorado[DEDICACIÓN],"P",Profesorado[UNIVERSIDAD],A12,Profesorado[CATEGORIA],B12)</f>
        <v>1</v>
      </c>
      <c r="G12">
        <f>COUNTIFS(Profesorado[DOCTOR],"SI",Profesorado[UNIVERSIDAD],A12,Profesorado[CATEGORIA],B12)</f>
        <v>1</v>
      </c>
      <c r="H12">
        <f>SUMIFS(Profesorado[QUINQUENIOS],Profesorado[UNIVERSIDAD],A12,Profesorado[CATEGORIA],B12)</f>
        <v>4</v>
      </c>
      <c r="I12">
        <f>SUMIFS(Profesorado[SEXENIOS],Profesorado[UNIVERSIDAD],A12,Profesorado[CATEGORIA],B12)</f>
        <v>3</v>
      </c>
    </row>
    <row r="13" spans="1:12" x14ac:dyDescent="0.25">
      <c r="A13" s="2" t="s">
        <v>17</v>
      </c>
      <c r="B13" s="2" t="s">
        <v>13</v>
      </c>
      <c r="C13">
        <f>COUNTIFS(Profesorado[CATEGORIA],B13,Profesorado[UNIVERSIDAD],A13)</f>
        <v>1</v>
      </c>
      <c r="D13"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13">
        <f>COUNTIFS(Profesorado[DEDICACIÓN],"T",Profesorado[UNIVERSIDAD],A13,Profesorado[CATEGORIA],B13)</f>
        <v>0</v>
      </c>
      <c r="F13">
        <f>COUNTIFS(Profesorado[DEDICACIÓN],"P",Profesorado[UNIVERSIDAD],A13,Profesorado[CATEGORIA],B13)</f>
        <v>1</v>
      </c>
      <c r="G13">
        <f>COUNTIFS(Profesorado[DOCTOR],"SI",Profesorado[UNIVERSIDAD],A13,Profesorado[CATEGORIA],B13)</f>
        <v>1</v>
      </c>
      <c r="H13">
        <f>SUMIFS(Profesorado[QUINQUENIOS],Profesorado[UNIVERSIDAD],A13,Profesorado[CATEGORIA],B13)</f>
        <v>3</v>
      </c>
      <c r="I13">
        <f>SUMIFS(Profesorado[SEXENIOS],Profesorado[UNIVERSIDAD],A13,Profesorado[CATEGORIA],B13)</f>
        <v>2</v>
      </c>
    </row>
    <row r="14" spans="1:12" x14ac:dyDescent="0.25">
      <c r="A14" s="2" t="s">
        <v>17</v>
      </c>
      <c r="B14" s="2" t="s">
        <v>58</v>
      </c>
      <c r="C14">
        <f>COUNTIFS(Profesorado[CATEGORIA],B14,Profesorado[UNIVERSIDAD],A14)</f>
        <v>0</v>
      </c>
      <c r="D14"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Permanente</v>
      </c>
      <c r="E14">
        <f>COUNTIFS(Profesorado[DEDICACIÓN],"T",Profesorado[UNIVERSIDAD],A14,Profesorado[CATEGORIA],B14)</f>
        <v>0</v>
      </c>
      <c r="F14">
        <f>COUNTIFS(Profesorado[DEDICACIÓN],"P",Profesorado[UNIVERSIDAD],A14,Profesorado[CATEGORIA],B14)</f>
        <v>0</v>
      </c>
      <c r="G14">
        <f>COUNTIFS(Profesorado[DOCTOR],"SI",Profesorado[UNIVERSIDAD],A14,Profesorado[CATEGORIA],B14)</f>
        <v>0</v>
      </c>
      <c r="H14">
        <f>SUMIFS(Profesorado[QUINQUENIOS],Profesorado[UNIVERSIDAD],A14,Profesorado[CATEGORIA],B14)</f>
        <v>0</v>
      </c>
      <c r="I14">
        <f>SUMIFS(Profesorado[SEXENIOS],Profesorado[UNIVERSIDAD],A14,Profesorado[CATEGORIA],B14)</f>
        <v>0</v>
      </c>
    </row>
    <row r="15" spans="1:12" x14ac:dyDescent="0.25">
      <c r="A15" s="2" t="s">
        <v>14</v>
      </c>
      <c r="B15" s="2" t="s">
        <v>66</v>
      </c>
      <c r="C15">
        <f>COUNTIFS(Profesorado[CATEGORIA],B15,Profesorado[UNIVERSIDAD],A15)</f>
        <v>1</v>
      </c>
      <c r="D15" t="str">
        <f>IF(OR(Tabla_AP_64[[#This Row],[Categoria]]=CATEGORIAS!$B$2,Tabla_AP_64[[#This Row],[Categoria]]=CATEGORIAS!$B$3,Tabla_AP_64[[#This Row],[Categoria]]=CATEGORIAS!$B$4,Tabla_AP_64[[#This Row],[Categoria]]=CATEGORIAS!$B$5,Tabla_AP_64[[#This Row],[Categoria]]=CATEGORIAS!$B$6,Tabla_AP_64[[#This Row],[Categoria]]=CATEGORIAS!$B$7),"Permanente",IF(Tabla_AP_64[[#This Row],[Categoria]]="EX","No vinculado", "Temporal"))</f>
        <v>No vinculado</v>
      </c>
      <c r="E15" s="1">
        <f>COUNTIFS(Profesorado[DEDICACIÓN],"T",Profesorado[UNIVERSIDAD],A15,Profesorado[CATEGORIA],B15)</f>
        <v>0</v>
      </c>
      <c r="F15" s="1">
        <f>COUNTIFS(Profesorado[DEDICACIÓN],"P",Profesorado[UNIVERSIDAD],A15,Profesorado[CATEGORIA],B15)</f>
        <v>1</v>
      </c>
      <c r="G15">
        <f>COUNTIFS(Profesorado[DOCTOR],"SI",Profesorado[UNIVERSIDAD],A15,Profesorado[CATEGORIA],B15)</f>
        <v>0</v>
      </c>
      <c r="H15" s="1">
        <f>SUMIFS(Profesorado[QUINQUENIOS],Profesorado[UNIVERSIDAD],A15,Profesorado[CATEGORIA],B15)</f>
        <v>0</v>
      </c>
      <c r="I15" s="1">
        <f>SUMIFS(Profesorado[SEXENIOS],Profesorado[UNIVERSIDAD],A15,Profesorado[CATEGORIA],B15)</f>
        <v>0</v>
      </c>
    </row>
  </sheetData>
  <mergeCells count="2">
    <mergeCell ref="A1:I1"/>
    <mergeCell ref="E2:F2"/>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7" sqref="B7"/>
    </sheetView>
    <sheetView workbookViewId="1"/>
  </sheetViews>
  <sheetFormatPr baseColWidth="10" defaultRowHeight="15" x14ac:dyDescent="0.25"/>
  <cols>
    <col min="1" max="1" width="33.140625" bestFit="1" customWidth="1"/>
    <col min="2" max="2" width="11.140625" bestFit="1" customWidth="1"/>
    <col min="3" max="3" width="12.140625" bestFit="1" customWidth="1"/>
  </cols>
  <sheetData>
    <row r="1" spans="1:3" x14ac:dyDescent="0.25">
      <c r="A1" t="s">
        <v>50</v>
      </c>
      <c r="B1" t="s">
        <v>51</v>
      </c>
      <c r="C1" t="s">
        <v>40</v>
      </c>
    </row>
    <row r="2" spans="1:3" x14ac:dyDescent="0.25">
      <c r="A2" t="s">
        <v>52</v>
      </c>
      <c r="B2" t="s">
        <v>12</v>
      </c>
      <c r="C2" t="s">
        <v>53</v>
      </c>
    </row>
    <row r="3" spans="1:3" x14ac:dyDescent="0.25">
      <c r="A3" t="s">
        <v>54</v>
      </c>
      <c r="B3" t="s">
        <v>13</v>
      </c>
      <c r="C3" t="s">
        <v>53</v>
      </c>
    </row>
    <row r="4" spans="1:3" x14ac:dyDescent="0.25">
      <c r="A4" t="s">
        <v>55</v>
      </c>
      <c r="B4" t="s">
        <v>56</v>
      </c>
      <c r="C4" t="s">
        <v>53</v>
      </c>
    </row>
    <row r="5" spans="1:3" x14ac:dyDescent="0.25">
      <c r="A5" t="s">
        <v>57</v>
      </c>
      <c r="B5" t="s">
        <v>58</v>
      </c>
      <c r="C5" t="s">
        <v>53</v>
      </c>
    </row>
    <row r="6" spans="1:3" x14ac:dyDescent="0.25">
      <c r="A6" t="s">
        <v>59</v>
      </c>
      <c r="B6" t="s">
        <v>60</v>
      </c>
      <c r="C6" t="s">
        <v>53</v>
      </c>
    </row>
    <row r="7" spans="1:3" x14ac:dyDescent="0.25">
      <c r="A7" t="s">
        <v>61</v>
      </c>
      <c r="B7" t="s">
        <v>62</v>
      </c>
      <c r="C7" t="s">
        <v>53</v>
      </c>
    </row>
    <row r="8" spans="1:3" x14ac:dyDescent="0.25">
      <c r="A8" t="s">
        <v>63</v>
      </c>
      <c r="B8" t="s">
        <v>65</v>
      </c>
      <c r="C8" t="s">
        <v>64</v>
      </c>
    </row>
    <row r="9" spans="1:3" x14ac:dyDescent="0.25">
      <c r="A9" t="s">
        <v>14</v>
      </c>
      <c r="B9" t="s">
        <v>66</v>
      </c>
      <c r="C9"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 de uso</vt:lpstr>
      <vt:lpstr>Listado PROFESORES</vt:lpstr>
      <vt:lpstr>TABLA 6.1</vt:lpstr>
      <vt:lpstr>TABLA 6.2</vt:lpstr>
      <vt:lpstr>CATEGORIAS</vt:lpstr>
    </vt:vector>
  </TitlesOfParts>
  <Company>CLB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López Bravo</dc:creator>
  <cp:lastModifiedBy>Cristina López Bravo</cp:lastModifiedBy>
  <dcterms:created xsi:type="dcterms:W3CDTF">2018-01-25T17:10:11Z</dcterms:created>
  <dcterms:modified xsi:type="dcterms:W3CDTF">2018-02-01T17:32:46Z</dcterms:modified>
</cp:coreProperties>
</file>